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</sheets>
  <definedNames>
    <definedName name="_xlnm.Print_Area" localSheetId="0">'Munka1'!$B$1:$C$55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<sst xmlns="http://schemas.openxmlformats.org/spreadsheetml/2006/main" count="49" uniqueCount="47">
  <si>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FONTOS TUDNIVALÓK:
</t>
    </r>
    <r>
      <rPr>
        <b/>
        <sz val="10"/>
        <rFont val="Arial CE"/>
        <family val="2"/>
      </rPr>
      <t xml:space="preserve">A táblázat segítségével kiszámolhatja, hogy adott méretű szűrőbe, az egyes töltetanyagokból frakciónként milyen mennyiségre van szüksége.
</t>
    </r>
    <r>
      <rPr>
        <sz val="10"/>
        <rFont val="Arial CE"/>
        <family val="2"/>
      </rPr>
      <t>1. A szűrő alapadatait a kék színű táblázatrészben töltse ki!
2. A többi cellát ne módosítsa, mert azzal a számítási képleteket változtatja.
3. Az árak nettó listaárak
4. A táblázat használatában szívesen segítünk: 403-09-37</t>
    </r>
  </si>
  <si>
    <t>Dinax Kft. 1163 Budapest, Sárga rózsa utca 13/b
www.dinax.hu, 0036-1-403-0937</t>
  </si>
  <si>
    <t>KITÖLTENDŐ CELLÁK:</t>
  </si>
  <si>
    <t>Szűrő méret átmérő [mm]</t>
  </si>
  <si>
    <t>Szűrők száma [db]</t>
  </si>
  <si>
    <t>Szűrési sebesség [m/h]</t>
  </si>
  <si>
    <t>Töltet magasság [mm]</t>
  </si>
  <si>
    <t>A szűrő számított adatai:</t>
  </si>
  <si>
    <t>Töltet térfogat [liter]</t>
  </si>
  <si>
    <r>
      <t>Szűrő felület [m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]</t>
    </r>
  </si>
  <si>
    <t>ZÖLDÜVEG mennyiség/szűrő [kg]</t>
  </si>
  <si>
    <t>ZÖLDÜVEG mennyiség összesen [kg]</t>
  </si>
  <si>
    <t>ZÖLDÜVEG Grade 1 [kg]</t>
  </si>
  <si>
    <t>ZÖLDÜVEG Grade 2 [kg]</t>
  </si>
  <si>
    <t>ZÖLDÜVEG Grade 3 [kg]</t>
  </si>
  <si>
    <t>Zsákok mennyisége Grade 1 [db]</t>
  </si>
  <si>
    <t>Zsákok mennyisége Grade 2 [db]</t>
  </si>
  <si>
    <t>Zsákok mennyisége Grade 3 [db]</t>
  </si>
  <si>
    <t>Zsákok mennyisége [db]</t>
  </si>
  <si>
    <t>Zöldüveg ára ÖSSZESEN [.-Ft+ÁFA]:</t>
  </si>
  <si>
    <t>KVARCHOMOK mennyiség/szűrő [kg]</t>
  </si>
  <si>
    <t>Kvarchomok mennyiség összesen [kg]</t>
  </si>
  <si>
    <t>Kvarchomok 0.6-1.2 mm [kg]</t>
  </si>
  <si>
    <t>Kvarchomok 1.6-3.0 mm [kg]</t>
  </si>
  <si>
    <t>Kvarchomok 3.0-6.0 mm [kg]</t>
  </si>
  <si>
    <t>Zsákok mennyisége 0.6-1.2 mm [db]</t>
  </si>
  <si>
    <t>Zsákok mennyisége 1.6-3.0 mm [db]</t>
  </si>
  <si>
    <t>Zsákok mennyisége 3.0-6.0 mm [db]</t>
  </si>
  <si>
    <t>Folyami kvarchomok ára ÖSSZ. [.-Ft+ÁFA]:</t>
  </si>
  <si>
    <t>Égetett kvarchomok ára ÖSSZ. [.-Ft+ÁFA]:</t>
  </si>
  <si>
    <t>ZEOLIT mennyiség/szűrő [kg]</t>
  </si>
  <si>
    <t>Zeolit mennyiség összesen [kg]</t>
  </si>
  <si>
    <t>Zeolit 0.5-1.0 mm [kg]</t>
  </si>
  <si>
    <t>Zeolit 1.0-2.0 mm [kg]</t>
  </si>
  <si>
    <t>Zeolit 1.0-3.0 mm [kg]</t>
  </si>
  <si>
    <t>Zsákok mennyisége 0.5-1.0 mm [db]</t>
  </si>
  <si>
    <t>Zsákok mennyisége 1.0-2.0 mm [db]</t>
  </si>
  <si>
    <t>Zsákok mennyisége 1.0-3.0 mm [db]</t>
  </si>
  <si>
    <t>Zeolit ára ÖSSZESEN [.-Ft+ÁFA]:</t>
  </si>
  <si>
    <t>Egységárak:</t>
  </si>
  <si>
    <t>Zöldüveg [.-Ft/zsák]:</t>
  </si>
  <si>
    <t>Égetett kvarchomok 0.6-1.2 mm [.-Ft/zsák]:</t>
  </si>
  <si>
    <t>Égetett kvarchomok 1.6-3.0 mm [.-Ft/zsák]:</t>
  </si>
  <si>
    <t>Égetett kvarchomok 3.0-6.0 mm [.-Ft/zsák]:</t>
  </si>
  <si>
    <t>Zeolit 0.5-1.0 mm [.-Ft/zsák]:</t>
  </si>
  <si>
    <t>Zeolit 1.0-2.0 mm [.-Ft/zsák]:</t>
  </si>
  <si>
    <t>Zeolit 1.0-3.0 mm [.-Ft/zsák]: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</si>
</sst>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&quot; kg&quot;"/>
    <numFmt numFmtId="167" formatCode="#,##0&quot; db&quot;"/>
    <numFmt numFmtId="168" formatCode="#,##0&quot; Ft&quot;"/>
    <numFmt numFmtId="169" formatCode="#,##0&quot; Ft/zsák&quot;"/>
  </numFmts>
  <fonts count="14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2"/>
      <color indexed="9"/>
      <name val="Arial CE"/>
      <family val="2"/>
    </font>
    <font>
      <vertAlign val="superscript"/>
      <sz val="10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21"/>
      <name val="Arial CE"/>
      <family val="2"/>
    </font>
    <font>
      <u val="single"/>
      <sz val="10"/>
      <color indexed="12"/>
      <name val="Arial CE"/>
      <family val="2"/>
    </font>
    <font>
      <sz val="10"/>
      <color indexed="23"/>
      <name val="Arial CE"/>
      <family val="2"/>
    </font>
    <font>
      <b/>
      <sz val="10"/>
      <color indexed="23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0" borderId="0" xfId="0" applyAlignment="1">
      <alignment vertical="center"/>
    </xf>
    <xf numFmtId="164" fontId="4" fillId="3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/>
    </xf>
    <xf numFmtId="165" fontId="3" fillId="4" borderId="3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4" borderId="4" xfId="0" applyFont="1" applyFill="1" applyBorder="1" applyAlignment="1">
      <alignment/>
    </xf>
    <xf numFmtId="165" fontId="3" fillId="4" borderId="5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/>
    </xf>
    <xf numFmtId="165" fontId="3" fillId="0" borderId="7" xfId="0" applyNumberFormat="1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/>
    </xf>
    <xf numFmtId="165" fontId="3" fillId="0" borderId="9" xfId="0" applyNumberFormat="1" applyFont="1" applyFill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11" xfId="0" applyNumberFormat="1" applyBorder="1" applyAlignment="1">
      <alignment horizontal="center" vertical="center"/>
    </xf>
    <xf numFmtId="164" fontId="0" fillId="0" borderId="12" xfId="0" applyFont="1" applyBorder="1" applyAlignment="1">
      <alignment/>
    </xf>
    <xf numFmtId="165" fontId="0" fillId="0" borderId="13" xfId="0" applyNumberFormat="1" applyBorder="1" applyAlignment="1">
      <alignment horizontal="center" vertic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 vertical="center"/>
    </xf>
    <xf numFmtId="164" fontId="6" fillId="5" borderId="8" xfId="0" applyFont="1" applyFill="1" applyBorder="1" applyAlignment="1">
      <alignment/>
    </xf>
    <xf numFmtId="166" fontId="7" fillId="5" borderId="9" xfId="0" applyNumberFormat="1" applyFont="1" applyFill="1" applyBorder="1" applyAlignment="1">
      <alignment horizontal="center" vertical="center"/>
    </xf>
    <xf numFmtId="164" fontId="8" fillId="0" borderId="14" xfId="0" applyFont="1" applyBorder="1" applyAlignment="1">
      <alignment/>
    </xf>
    <xf numFmtId="166" fontId="7" fillId="0" borderId="15" xfId="0" applyNumberFormat="1" applyFont="1" applyBorder="1" applyAlignment="1">
      <alignment horizontal="center" vertical="center"/>
    </xf>
    <xf numFmtId="164" fontId="9" fillId="0" borderId="14" xfId="20" applyNumberFormat="1" applyFont="1" applyFill="1" applyBorder="1" applyAlignment="1" applyProtection="1">
      <alignment/>
      <protection/>
    </xf>
    <xf numFmtId="167" fontId="7" fillId="0" borderId="15" xfId="0" applyNumberFormat="1" applyFont="1" applyBorder="1" applyAlignment="1">
      <alignment horizontal="center" vertical="center"/>
    </xf>
    <xf numFmtId="167" fontId="10" fillId="0" borderId="15" xfId="0" applyNumberFormat="1" applyFont="1" applyBorder="1" applyAlignment="1">
      <alignment horizontal="center" vertical="center"/>
    </xf>
    <xf numFmtId="164" fontId="6" fillId="6" borderId="12" xfId="0" applyFont="1" applyFill="1" applyBorder="1" applyAlignment="1">
      <alignment/>
    </xf>
    <xf numFmtId="168" fontId="7" fillId="6" borderId="13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164" fontId="3" fillId="5" borderId="8" xfId="0" applyFont="1" applyFill="1" applyBorder="1" applyAlignment="1">
      <alignment/>
    </xf>
    <xf numFmtId="164" fontId="10" fillId="0" borderId="14" xfId="0" applyFont="1" applyBorder="1" applyAlignment="1">
      <alignment/>
    </xf>
    <xf numFmtId="164" fontId="11" fillId="6" borderId="14" xfId="0" applyFont="1" applyFill="1" applyBorder="1" applyAlignment="1">
      <alignment/>
    </xf>
    <xf numFmtId="168" fontId="10" fillId="6" borderId="15" xfId="0" applyNumberFormat="1" applyFont="1" applyFill="1" applyBorder="1" applyAlignment="1">
      <alignment horizontal="center" vertical="center"/>
    </xf>
    <xf numFmtId="164" fontId="11" fillId="6" borderId="12" xfId="0" applyFont="1" applyFill="1" applyBorder="1" applyAlignment="1">
      <alignment/>
    </xf>
    <xf numFmtId="168" fontId="10" fillId="6" borderId="13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 vertical="center"/>
    </xf>
    <xf numFmtId="164" fontId="12" fillId="5" borderId="8" xfId="0" applyFont="1" applyFill="1" applyBorder="1" applyAlignment="1">
      <alignment/>
    </xf>
    <xf numFmtId="166" fontId="0" fillId="5" borderId="9" xfId="0" applyNumberFormat="1" applyFill="1" applyBorder="1" applyAlignment="1">
      <alignment horizontal="center" vertical="center"/>
    </xf>
    <xf numFmtId="164" fontId="13" fillId="0" borderId="14" xfId="0" applyFont="1" applyBorder="1" applyAlignment="1">
      <alignment/>
    </xf>
    <xf numFmtId="166" fontId="0" fillId="0" borderId="15" xfId="0" applyNumberFormat="1" applyBorder="1" applyAlignment="1">
      <alignment horizontal="center" vertical="center"/>
    </xf>
    <xf numFmtId="164" fontId="12" fillId="6" borderId="12" xfId="0" applyFont="1" applyFill="1" applyBorder="1" applyAlignment="1">
      <alignment/>
    </xf>
    <xf numFmtId="168" fontId="0" fillId="6" borderId="13" xfId="0" applyNumberFormat="1" applyFill="1" applyBorder="1" applyAlignment="1">
      <alignment horizontal="center" vertical="center"/>
    </xf>
    <xf numFmtId="164" fontId="3" fillId="7" borderId="16" xfId="0" applyFont="1" applyFill="1" applyBorder="1" applyAlignment="1">
      <alignment horizontal="center"/>
    </xf>
    <xf numFmtId="164" fontId="3" fillId="7" borderId="14" xfId="0" applyFont="1" applyFill="1" applyBorder="1" applyAlignment="1">
      <alignment/>
    </xf>
    <xf numFmtId="169" fontId="0" fillId="7" borderId="15" xfId="0" applyNumberFormat="1" applyFill="1" applyBorder="1" applyAlignment="1">
      <alignment horizontal="center" vertical="center"/>
    </xf>
    <xf numFmtId="164" fontId="3" fillId="7" borderId="12" xfId="0" applyFont="1" applyFill="1" applyBorder="1" applyAlignment="1">
      <alignment/>
    </xf>
    <xf numFmtId="169" fontId="0" fillId="7" borderId="13" xfId="0" applyNumberForma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nax.hu/main.php?oldal=termekek&amp;k_id=1025&amp;p_id=1050&amp;level=5&amp;ter_id=253&amp;tol=0&amp;db=30%20target=%22_blank%22" TargetMode="External" /><Relationship Id="rId2" Type="http://schemas.openxmlformats.org/officeDocument/2006/relationships/hyperlink" Target="http://www.dinax.hu/main.php?oldal=termekek&amp;k_id=1025&amp;p_id=1050&amp;level=5&amp;ter_id=254&amp;tol=0&amp;db=30" TargetMode="External" /><Relationship Id="rId3" Type="http://schemas.openxmlformats.org/officeDocument/2006/relationships/hyperlink" Target="http://www.dinax.hu/main.php?oldal=termekek&amp;k_id=1025&amp;p_id=1050&amp;level=5&amp;ter_id=255&amp;tol=0&amp;db=30" TargetMode="External" /><Relationship Id="rId4" Type="http://schemas.openxmlformats.org/officeDocument/2006/relationships/hyperlink" Target="http://www.dinax.hu/main.php?oldal=termekek&amp;k_id=1025&amp;p_id=1050&amp;level=5&amp;ter_id=257&amp;tol=0&amp;db=30" TargetMode="External" /><Relationship Id="rId5" Type="http://schemas.openxmlformats.org/officeDocument/2006/relationships/hyperlink" Target="http://www.dinax.hu/main.php?oldal=termekek&amp;k_id=1025&amp;p_id=1050&amp;level=5&amp;ter_id=258&amp;tol=0&amp;db=30" TargetMode="External" /><Relationship Id="rId6" Type="http://schemas.openxmlformats.org/officeDocument/2006/relationships/hyperlink" Target="http://www.dinax.hu/main.php?oldal=termekek&amp;k_id=1025&amp;p_id=1050&amp;level=5&amp;ter_id=259&amp;tol=0&amp;db=30" TargetMode="External" /><Relationship Id="rId7" Type="http://schemas.openxmlformats.org/officeDocument/2006/relationships/hyperlink" Target="http://www.dinax.hu/main.php?oldal=termekek&amp;k_id=1025&amp;p_id=1050&amp;level=5&amp;ter_id=264&amp;tol=0&amp;db=30" TargetMode="External" /><Relationship Id="rId8" Type="http://schemas.openxmlformats.org/officeDocument/2006/relationships/hyperlink" Target="http://www.dinax.hu/main.php?oldal=termekek&amp;k_id=1025&amp;p_id=1050&amp;level=5&amp;ter_id=265&amp;tol=0&amp;db=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7">
      <selection activeCell="G54" sqref="G54"/>
    </sheetView>
  </sheetViews>
  <sheetFormatPr defaultColWidth="9.00390625" defaultRowHeight="12.75"/>
  <cols>
    <col min="1" max="1" width="5.00390625" style="0" customWidth="1"/>
    <col min="2" max="2" width="39.50390625" style="0" customWidth="1"/>
    <col min="3" max="3" width="24.50390625" style="1" customWidth="1"/>
    <col min="4" max="4" width="4.00390625" style="0" customWidth="1"/>
    <col min="7" max="7" width="10.625" style="0" customWidth="1"/>
    <col min="8" max="8" width="10.75390625" style="0" customWidth="1"/>
    <col min="9" max="9" width="11.375" style="0" customWidth="1"/>
    <col min="10" max="10" width="16.125" style="0" customWidth="1"/>
  </cols>
  <sheetData>
    <row r="1" spans="1:10" s="5" customFormat="1" ht="108.75" customHeight="1">
      <c r="A1"/>
      <c r="B1" s="2" t="s">
        <v>0</v>
      </c>
      <c r="C1" s="2"/>
      <c r="D1" s="3"/>
      <c r="E1" s="4"/>
      <c r="F1" s="3"/>
      <c r="G1"/>
      <c r="H1"/>
      <c r="I1"/>
      <c r="J1"/>
    </row>
    <row r="2" spans="2:10" s="5" customFormat="1" ht="46.5" customHeight="1">
      <c r="B2" s="6" t="s">
        <v>1</v>
      </c>
      <c r="C2" s="6"/>
      <c r="E2" s="7"/>
      <c r="F2" s="7"/>
      <c r="G2" s="7"/>
      <c r="H2" s="7"/>
      <c r="I2" s="7"/>
      <c r="J2" s="7"/>
    </row>
    <row r="3" spans="2:3" s="5" customFormat="1" ht="12" customHeight="1">
      <c r="B3" s="8"/>
      <c r="C3" s="9"/>
    </row>
    <row r="4" spans="2:3" s="10" customFormat="1" ht="17.25" customHeight="1">
      <c r="B4" s="11" t="s">
        <v>2</v>
      </c>
      <c r="C4" s="11"/>
    </row>
    <row r="5" spans="2:7" ht="12.75">
      <c r="B5" s="12" t="s">
        <v>3</v>
      </c>
      <c r="C5" s="13">
        <v>0</v>
      </c>
      <c r="G5" s="14"/>
    </row>
    <row r="6" spans="2:3" ht="12.75">
      <c r="B6" s="12" t="s">
        <v>4</v>
      </c>
      <c r="C6" s="13">
        <v>0</v>
      </c>
    </row>
    <row r="7" spans="2:3" ht="12.75">
      <c r="B7" s="12" t="s">
        <v>5</v>
      </c>
      <c r="C7" s="13">
        <v>0</v>
      </c>
    </row>
    <row r="8" spans="2:3" ht="13.5">
      <c r="B8" s="15" t="s">
        <v>6</v>
      </c>
      <c r="C8" s="16">
        <v>0</v>
      </c>
    </row>
    <row r="9" spans="2:3" s="17" customFormat="1" ht="7.5" customHeight="1">
      <c r="B9" s="18"/>
      <c r="C9" s="19"/>
    </row>
    <row r="10" spans="2:3" ht="12.75">
      <c r="B10" s="20" t="s">
        <v>7</v>
      </c>
      <c r="C10" s="21"/>
    </row>
    <row r="11" spans="2:3" ht="12.75">
      <c r="B11" s="22" t="s">
        <v>8</v>
      </c>
      <c r="C11" s="23">
        <f>C12*C8</f>
        <v>0</v>
      </c>
    </row>
    <row r="12" spans="2:3" ht="15.75">
      <c r="B12" s="24" t="s">
        <v>9</v>
      </c>
      <c r="C12" s="25">
        <f>((C5/1000)^2)*3.14/4</f>
        <v>0</v>
      </c>
    </row>
    <row r="13" spans="2:3" ht="7.5" customHeight="1">
      <c r="B13" s="26"/>
      <c r="C13" s="27"/>
    </row>
    <row r="14" spans="2:3" ht="12.75">
      <c r="B14" s="28" t="s">
        <v>10</v>
      </c>
      <c r="C14" s="29">
        <f>C11*1.25</f>
        <v>0</v>
      </c>
    </row>
    <row r="15" spans="2:3" ht="12.75">
      <c r="B15" s="30" t="s">
        <v>11</v>
      </c>
      <c r="C15" s="31">
        <f>C6*C14</f>
        <v>0</v>
      </c>
    </row>
    <row r="16" spans="2:3" ht="12.75">
      <c r="B16" s="32" t="s">
        <v>12</v>
      </c>
      <c r="C16" s="31">
        <f>C15*0.6</f>
        <v>0</v>
      </c>
    </row>
    <row r="17" spans="2:3" ht="12.75">
      <c r="B17" s="32" t="s">
        <v>13</v>
      </c>
      <c r="C17" s="31">
        <f>C15*0.2</f>
        <v>0</v>
      </c>
    </row>
    <row r="18" spans="2:3" ht="12.75">
      <c r="B18" s="32" t="s">
        <v>14</v>
      </c>
      <c r="C18" s="31">
        <f>C15*0.2</f>
        <v>0</v>
      </c>
    </row>
    <row r="19" spans="2:3" ht="12.75">
      <c r="B19" s="30" t="s">
        <v>15</v>
      </c>
      <c r="C19" s="33">
        <f>ROUND(C16/25,0)</f>
        <v>0</v>
      </c>
    </row>
    <row r="20" spans="2:3" ht="12.75">
      <c r="B20" s="30" t="s">
        <v>16</v>
      </c>
      <c r="C20" s="33">
        <f>ROUND(C17/25,0)</f>
        <v>0</v>
      </c>
    </row>
    <row r="21" spans="2:3" ht="12.75">
      <c r="B21" s="30" t="s">
        <v>17</v>
      </c>
      <c r="C21" s="33">
        <f>ROUND(C18/25,0)</f>
        <v>0</v>
      </c>
    </row>
    <row r="22" spans="2:3" ht="12.75">
      <c r="B22" s="30" t="s">
        <v>18</v>
      </c>
      <c r="C22" s="34">
        <f>SUM(C19:C21)</f>
        <v>0</v>
      </c>
    </row>
    <row r="23" spans="2:3" ht="13.5">
      <c r="B23" s="35" t="s">
        <v>19</v>
      </c>
      <c r="C23" s="36">
        <f>(C19+C20+C21)*$C$49</f>
        <v>0</v>
      </c>
    </row>
    <row r="24" spans="2:3" s="17" customFormat="1" ht="7.5" customHeight="1">
      <c r="B24" s="37"/>
      <c r="C24" s="38"/>
    </row>
    <row r="25" spans="2:3" ht="12.75">
      <c r="B25" s="39" t="s">
        <v>20</v>
      </c>
      <c r="C25" s="29">
        <f>C11*1.7</f>
        <v>0</v>
      </c>
    </row>
    <row r="26" spans="2:3" ht="12.75">
      <c r="B26" s="40" t="s">
        <v>21</v>
      </c>
      <c r="C26" s="31">
        <f>C25*C6</f>
        <v>0</v>
      </c>
    </row>
    <row r="27" spans="2:3" ht="12.75">
      <c r="B27" s="32" t="s">
        <v>22</v>
      </c>
      <c r="C27" s="31">
        <f>C26*0.6</f>
        <v>0</v>
      </c>
    </row>
    <row r="28" spans="2:3" ht="12.75">
      <c r="B28" s="32" t="s">
        <v>23</v>
      </c>
      <c r="C28" s="31">
        <f>C26*0.2</f>
        <v>0</v>
      </c>
    </row>
    <row r="29" spans="2:3" ht="12.75">
      <c r="B29" s="32" t="s">
        <v>24</v>
      </c>
      <c r="C29" s="31">
        <f>C26*0.2</f>
        <v>0</v>
      </c>
    </row>
    <row r="30" spans="2:3" ht="12.75">
      <c r="B30" s="40" t="s">
        <v>25</v>
      </c>
      <c r="C30" s="33">
        <f>ROUND((C27)/25,0)</f>
        <v>0</v>
      </c>
    </row>
    <row r="31" spans="2:3" ht="12.75">
      <c r="B31" s="40" t="s">
        <v>26</v>
      </c>
      <c r="C31" s="33">
        <f>ROUND(C28/25,0)</f>
        <v>0</v>
      </c>
    </row>
    <row r="32" spans="2:3" ht="12.75">
      <c r="B32" s="40" t="s">
        <v>27</v>
      </c>
      <c r="C32" s="33">
        <f>ROUND(C29/25,0)</f>
        <v>0</v>
      </c>
    </row>
    <row r="33" spans="2:3" ht="12.75">
      <c r="B33" s="40" t="s">
        <v>18</v>
      </c>
      <c r="C33" s="34">
        <f>SUM(C30:C32)</f>
        <v>0</v>
      </c>
    </row>
    <row r="34" spans="2:3" ht="12.75">
      <c r="B34" s="41" t="s">
        <v>28</v>
      </c>
      <c r="C34" s="42" t="e">
        <f>(C30*#REF!)+(C31*#REF!)+(C32*#REF!)</f>
        <v>#REF!</v>
      </c>
    </row>
    <row r="35" spans="2:3" ht="13.5">
      <c r="B35" s="43" t="s">
        <v>29</v>
      </c>
      <c r="C35" s="44">
        <f>(C30*C50)+(C31*C51)+(C32*C52)</f>
        <v>0</v>
      </c>
    </row>
    <row r="36" spans="2:3" s="17" customFormat="1" ht="7.5" customHeight="1">
      <c r="B36" s="45"/>
      <c r="C36" s="46"/>
    </row>
    <row r="37" spans="2:3" ht="12.75">
      <c r="B37" s="47" t="s">
        <v>30</v>
      </c>
      <c r="C37" s="48">
        <f>C11*1.1</f>
        <v>0</v>
      </c>
    </row>
    <row r="38" spans="2:3" ht="12.75">
      <c r="B38" s="49" t="s">
        <v>31</v>
      </c>
      <c r="C38" s="50">
        <f>C6*C37</f>
        <v>0</v>
      </c>
    </row>
    <row r="39" spans="2:3" ht="12.75">
      <c r="B39" s="49" t="s">
        <v>32</v>
      </c>
      <c r="C39" s="31">
        <f>C38*0.6</f>
        <v>0</v>
      </c>
    </row>
    <row r="40" spans="2:3" ht="12.75">
      <c r="B40" s="32" t="s">
        <v>33</v>
      </c>
      <c r="C40" s="31">
        <f>C38*0.2</f>
        <v>0</v>
      </c>
    </row>
    <row r="41" spans="2:3" ht="12.75">
      <c r="B41" s="32" t="s">
        <v>34</v>
      </c>
      <c r="C41" s="31">
        <f>C38*0.2</f>
        <v>0</v>
      </c>
    </row>
    <row r="42" spans="2:3" ht="12.75">
      <c r="B42" s="49" t="s">
        <v>35</v>
      </c>
      <c r="C42" s="33">
        <f>ROUND((C39)/25,0)</f>
        <v>0</v>
      </c>
    </row>
    <row r="43" spans="2:3" ht="12.75">
      <c r="B43" s="49" t="s">
        <v>36</v>
      </c>
      <c r="C43" s="33">
        <f>ROUND(C40/25,0)</f>
        <v>0</v>
      </c>
    </row>
    <row r="44" spans="2:3" ht="12.75">
      <c r="B44" s="49" t="s">
        <v>37</v>
      </c>
      <c r="C44" s="33">
        <f>ROUND(C41/25,0)</f>
        <v>0</v>
      </c>
    </row>
    <row r="45" spans="2:3" ht="12.75">
      <c r="B45" s="49" t="s">
        <v>18</v>
      </c>
      <c r="C45" s="34">
        <f>SUM(C42:C44)</f>
        <v>0</v>
      </c>
    </row>
    <row r="46" spans="2:3" ht="13.5">
      <c r="B46" s="51" t="s">
        <v>38</v>
      </c>
      <c r="C46" s="52">
        <f>(C42*C53)+(C43*C54)+(C44*C55)</f>
        <v>0</v>
      </c>
    </row>
    <row r="47" spans="2:3" ht="7.5" customHeight="1">
      <c r="B47" s="26"/>
      <c r="C47" s="27"/>
    </row>
    <row r="48" spans="2:3" ht="12.75">
      <c r="B48" s="53" t="s">
        <v>39</v>
      </c>
      <c r="C48" s="53"/>
    </row>
    <row r="49" spans="2:3" ht="12.75">
      <c r="B49" s="54" t="s">
        <v>40</v>
      </c>
      <c r="C49" s="55">
        <v>9650</v>
      </c>
    </row>
    <row r="50" spans="2:3" ht="12.75">
      <c r="B50" s="54" t="s">
        <v>41</v>
      </c>
      <c r="C50" s="55">
        <v>2750</v>
      </c>
    </row>
    <row r="51" spans="2:3" ht="12.75">
      <c r="B51" s="54" t="s">
        <v>42</v>
      </c>
      <c r="C51" s="55">
        <v>2750</v>
      </c>
    </row>
    <row r="52" spans="2:3" ht="12.75">
      <c r="B52" s="54" t="s">
        <v>43</v>
      </c>
      <c r="C52" s="55">
        <v>2750</v>
      </c>
    </row>
    <row r="53" spans="2:3" ht="12.75">
      <c r="B53" s="54" t="s">
        <v>44</v>
      </c>
      <c r="C53" s="55">
        <v>3990</v>
      </c>
    </row>
    <row r="54" spans="2:3" ht="12.75">
      <c r="B54" s="54" t="s">
        <v>45</v>
      </c>
      <c r="C54" s="55">
        <v>3425</v>
      </c>
    </row>
    <row r="55" spans="2:3" ht="12.75">
      <c r="B55" s="56" t="s">
        <v>46</v>
      </c>
      <c r="C55" s="57">
        <v>3660</v>
      </c>
    </row>
  </sheetData>
  <sheetProtection selectLockedCells="1" selectUnlockedCells="1"/>
  <mergeCells count="5">
    <mergeCell ref="B1:C1"/>
    <mergeCell ref="B2:C2"/>
    <mergeCell ref="E2:J2"/>
    <mergeCell ref="B4:C4"/>
    <mergeCell ref="B48:C48"/>
  </mergeCells>
  <hyperlinks>
    <hyperlink ref="B16" r:id="rId1" display="ZÖLDÜVEG Grade 1 [kg]"/>
    <hyperlink ref="B17" r:id="rId2" display="ZÖLDÜVEG Grade 2 [kg]"/>
    <hyperlink ref="B18" r:id="rId3" display="ZÖLDÜVEG Grade 3 [kg]"/>
    <hyperlink ref="B27" r:id="rId4" display="Kvarchomok 0.6-1.2 mm [kg]"/>
    <hyperlink ref="B28" r:id="rId5" display="Kvarchomok 1.6-3.0 mm [kg]"/>
    <hyperlink ref="B29" r:id="rId6" display="Kvarchomok 3.0-6.0 mm [kg]"/>
    <hyperlink ref="B40" r:id="rId7" display="Zeolit 1.0-2.0 mm [kg]"/>
    <hyperlink ref="B41" r:id="rId8" display="Zeolit 1.0-3.0 mm [kg]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Diós András</dc:creator>
  <cp:keywords/>
  <dc:description/>
  <cp:lastModifiedBy/>
  <cp:lastPrinted>2010-04-14T10:04:51Z</cp:lastPrinted>
  <dcterms:created xsi:type="dcterms:W3CDTF">2008-12-05T12:36:03Z</dcterms:created>
  <dcterms:modified xsi:type="dcterms:W3CDTF">2011-09-07T10:26:33Z</dcterms:modified>
  <cp:category/>
  <cp:version/>
  <cp:contentType/>
  <cp:contentStatus/>
  <cp:revision>2</cp:revision>
</cp:coreProperties>
</file>